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 tabRatio="751" activeTab="1"/>
  </bookViews>
  <sheets>
    <sheet name="Separado" sheetId="40" r:id="rId1"/>
    <sheet name="Dados" sheetId="31" r:id="rId2"/>
  </sheets>
  <definedNames>
    <definedName name="_xlnm._FilterDatabase" localSheetId="0" hidden="1">Separado!$A$7:$J$22</definedName>
    <definedName name="Excel_BuiltIn__FilterDatabase_2">#REF!</definedName>
    <definedName name="Item_1">#REF!</definedName>
    <definedName name="Item_1_2">#REF!</definedName>
    <definedName name="_xlnm.Print_Titles" localSheetId="0">Separado!$1:$7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40" l="1"/>
  <c r="F16" i="40" l="1"/>
  <c r="B13" i="40" l="1"/>
  <c r="B9" i="40" l="1"/>
  <c r="B8" i="40"/>
  <c r="B11" i="40" l="1"/>
  <c r="B12" i="40" l="1"/>
  <c r="B10" i="40" l="1"/>
  <c r="A22" i="40" l="1"/>
  <c r="A21" i="40"/>
  <c r="A20" i="40"/>
  <c r="A19" i="40"/>
  <c r="A6" i="40"/>
  <c r="A5" i="40"/>
  <c r="A4" i="40"/>
  <c r="A3" i="40"/>
  <c r="H2" i="40"/>
  <c r="G2" i="40"/>
  <c r="G1" i="40"/>
  <c r="I2" i="40" l="1"/>
  <c r="G5" i="40" l="1"/>
  <c r="N5" i="40"/>
  <c r="O5" i="40"/>
  <c r="J5" i="40"/>
  <c r="H5" i="40"/>
  <c r="I5" i="40"/>
  <c r="M5" i="40"/>
  <c r="L5" i="40" l="1"/>
  <c r="K5" i="40"/>
  <c r="L4" i="40" l="1"/>
  <c r="L6" i="40" s="1"/>
  <c r="N4" i="40" l="1"/>
  <c r="N6" i="40" s="1"/>
  <c r="O4" i="40" l="1"/>
  <c r="O6" i="40" s="1"/>
  <c r="J4" i="40"/>
  <c r="J6" i="40" s="1"/>
  <c r="M4" i="40"/>
  <c r="M6" i="40" s="1"/>
  <c r="H4" i="40"/>
  <c r="H6" i="40" s="1"/>
  <c r="K4" i="40"/>
  <c r="K6" i="40" s="1"/>
  <c r="I4" i="40"/>
  <c r="I6" i="40" s="1"/>
  <c r="G4" i="40"/>
  <c r="G6" i="40" s="1"/>
  <c r="H1" i="40" s="1"/>
</calcChain>
</file>

<file path=xl/sharedStrings.xml><?xml version="1.0" encoding="utf-8"?>
<sst xmlns="http://schemas.openxmlformats.org/spreadsheetml/2006/main" count="63" uniqueCount="62">
  <si>
    <t>ITEM</t>
  </si>
  <si>
    <t>DESCRIÇÃO</t>
  </si>
  <si>
    <t>UND</t>
  </si>
  <si>
    <t>QUANT</t>
  </si>
  <si>
    <t>Firma:</t>
  </si>
  <si>
    <t>Valor Unit</t>
  </si>
  <si>
    <t xml:space="preserve">Valor Total </t>
  </si>
  <si>
    <t>CNPJ:</t>
  </si>
  <si>
    <t>IE:</t>
  </si>
  <si>
    <t>Setores:</t>
  </si>
  <si>
    <t>Licitação:</t>
  </si>
  <si>
    <t>Processo:</t>
  </si>
  <si>
    <t>Objeto:</t>
  </si>
  <si>
    <t>Abertura:</t>
  </si>
  <si>
    <t>Tipo:</t>
  </si>
  <si>
    <t>Entrega:</t>
  </si>
  <si>
    <t>Local Entrega:</t>
  </si>
  <si>
    <t>Condições  de Pagamento:</t>
  </si>
  <si>
    <t>Validade da Proposta:</t>
  </si>
  <si>
    <t>Homologação:</t>
  </si>
  <si>
    <t>Dotação:</t>
  </si>
  <si>
    <t>Dot.:</t>
  </si>
  <si>
    <t>Contrato:</t>
  </si>
  <si>
    <t>Total Est.:</t>
  </si>
  <si>
    <t>fir</t>
  </si>
  <si>
    <t>set</t>
  </si>
  <si>
    <t>fun</t>
  </si>
  <si>
    <t>tip</t>
  </si>
  <si>
    <t>T</t>
  </si>
  <si>
    <t>Proposta válida por 60 (sessenta) dias</t>
  </si>
  <si>
    <t>End:</t>
  </si>
  <si>
    <t>Representante:</t>
  </si>
  <si>
    <t>CPF:</t>
  </si>
  <si>
    <t>Enquadramento:</t>
  </si>
  <si>
    <t>Prazo:</t>
  </si>
  <si>
    <t>Nº Licitação SIGFIS:</t>
  </si>
  <si>
    <t>A administração rejeitará, no todo ou em parte, o fornecimento executado em desacordo com os termos do Edital e seus anexos.</t>
  </si>
  <si>
    <t>RESULTADO DE DISPENSA DE LICITAÇÃO SEPARADO POR SETOR/FIRMA</t>
  </si>
  <si>
    <t>Agente de Contratação</t>
  </si>
  <si>
    <t>Tel/ Email</t>
  </si>
  <si>
    <t>Contato</t>
  </si>
  <si>
    <t>Endereço</t>
  </si>
  <si>
    <t>Ary Mendes de Souza</t>
  </si>
  <si>
    <t>IAPS</t>
  </si>
  <si>
    <t>Total&gt;&gt;</t>
  </si>
  <si>
    <t>MENOR PREÇO POR ITEM</t>
  </si>
  <si>
    <t>DISPENSA ELETRÔNICA Nº 076/2025</t>
  </si>
  <si>
    <t>PROCESSO ADMINISTRATIVO N° 5074/2025 de 07/11/2025</t>
  </si>
  <si>
    <t>SERVIÇO DE CONEXÃO DE REDE DE INTERNET, COM LINK MÍNIMO DE 50 MbpsFULL DUPLEX, IP DEDICADO, PARA ALIMENTAR OS COMPUTADORES DO IAPS,INCLUINDO INSTALAÇÃO E MANUTENÇÃO DOS EQUIPAMENTOS E DO SERVIÇO</t>
  </si>
  <si>
    <t>MÊS</t>
  </si>
  <si>
    <t xml:space="preserve">102101.04.122.0036 2.081 - 3390.30.00-180200000000 </t>
  </si>
  <si>
    <t>CONTRATAÇÃO DE SERVIÇO DE CONEXÃO À INTERNET DE ALTA VELOCIDADE, COM SUA RESPECTIVA INSTALAÇÃO E HABILITAÇÃO NA SEDE DO IAPS</t>
  </si>
  <si>
    <t>PERÍODO DE PROPOSTAS: de 15/12/2025 até 18/12/2025 às 08:00hs</t>
  </si>
  <si>
    <t>PERÍODO DE LANCES: 18/12/2025 as 08:00 hs até 18/12/2025 as 14:00 hs</t>
  </si>
  <si>
    <t>Homologação: 18/12/2025</t>
  </si>
  <si>
    <t>Previsão Publicação: 19/12/2025</t>
  </si>
  <si>
    <t>O pagamento do objeto de que trata a DISPENSA ELETRÔNICA 076/2025, e consequente contrato serão efetuados pela Tesouraria do IAPS nos termos do Art. 7 da Instrução Normativa SEGES/ME nº 77, de 2022.</t>
  </si>
  <si>
    <t>Prazo : 12 meses</t>
  </si>
  <si>
    <t>VISIONCAM TELECOMUNICACOES, PROVEDOR, SUPORTE TECNICO E COMERCIO DEINFORMATICA LTDA</t>
  </si>
  <si>
    <t>02.999.409/0001-99</t>
  </si>
  <si>
    <t>AV JOAO FAUSTINO LOPES, SN, CAMPINAS, SUMIDOURO - RJ. CEP. 28.637-000</t>
  </si>
  <si>
    <t>(22) 2524-1550/ (22) 99774-2437/ (22) 99922-8887 - E-mail: welington.ctb@gmail.com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</si>
</sst>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00"/>
    <numFmt numFmtId="166" formatCode="00"/>
    <numFmt numFmtId="167" formatCode="#,##0.00#"/>
    <numFmt numFmtId="168" formatCode="&quot;Setor: &quot;##"/>
    <numFmt numFmtId="169" formatCode="&quot;Firma: &quot;##"/>
  </numFmts>
  <fonts count="20">
    <font>
      <sz val="10"/>
      <name val="Arial"/>
    </font>
    <font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u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rgb="FF000000"/>
      <name val="ArialMT"/>
    </font>
    <font>
      <u/>
      <sz val="10"/>
      <color theme="10"/>
      <name val="Arial"/>
      <family val="2"/>
    </font>
    <font>
      <b/>
      <u/>
      <sz val="10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u/>
      <sz val="9"/>
      <color theme="10"/>
      <name val="Arial"/>
      <family val="2"/>
    </font>
    <font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9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3" borderId="1" xfId="0" applyNumberFormat="1" applyFill="1" applyBorder="1"/>
    <xf numFmtId="49" fontId="0" fillId="0" borderId="0" xfId="0" applyNumberFormat="1"/>
    <xf numFmtId="0" fontId="6" fillId="0" borderId="0" xfId="0" applyFont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horizontal="left"/>
    </xf>
    <xf numFmtId="167" fontId="3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0" fillId="5" borderId="1" xfId="0" applyFill="1" applyBorder="1"/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7" fontId="6" fillId="0" borderId="0" xfId="0" quotePrefix="1" applyNumberFormat="1" applyFont="1" applyAlignment="1">
      <alignment horizontal="center" vertical="center" wrapText="1"/>
    </xf>
    <xf numFmtId="0" fontId="9" fillId="0" borderId="0" xfId="0" applyFont="1"/>
    <xf numFmtId="169" fontId="2" fillId="0" borderId="0" xfId="0" applyNumberFormat="1" applyFont="1" applyAlignment="1">
      <alignment horizontal="right" vertical="center"/>
    </xf>
    <xf numFmtId="168" fontId="2" fillId="0" borderId="2" xfId="0" applyNumberFormat="1" applyFont="1" applyBorder="1" applyAlignment="1">
      <alignment horizontal="right" vertical="center"/>
    </xf>
    <xf numFmtId="164" fontId="6" fillId="0" borderId="0" xfId="1" applyFont="1"/>
    <xf numFmtId="4" fontId="6" fillId="0" borderId="0" xfId="0" applyNumberFormat="1" applyFont="1"/>
    <xf numFmtId="0" fontId="12" fillId="0" borderId="0" xfId="0" applyFont="1" applyAlignment="1">
      <alignment horizontal="left" vertical="center" wrapText="1"/>
    </xf>
    <xf numFmtId="0" fontId="12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7" fillId="8" borderId="3" xfId="0" applyFont="1" applyFill="1" applyBorder="1"/>
    <xf numFmtId="0" fontId="6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3" applyAlignment="1">
      <alignment horizontal="left" vertical="center" wrapText="1"/>
    </xf>
    <xf numFmtId="167" fontId="5" fillId="0" borderId="2" xfId="0" applyNumberFormat="1" applyFont="1" applyBorder="1" applyAlignment="1">
      <alignment horizontal="center" vertical="center"/>
    </xf>
    <xf numFmtId="0" fontId="4" fillId="0" borderId="2" xfId="1" applyNumberFormat="1" applyFont="1" applyBorder="1" applyAlignment="1">
      <alignment horizontal="center" vertical="center" wrapText="1"/>
    </xf>
    <xf numFmtId="0" fontId="1" fillId="0" borderId="0" xfId="0" applyFont="1"/>
    <xf numFmtId="0" fontId="1" fillId="4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0" borderId="0" xfId="1" applyFont="1"/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7" fontId="1" fillId="0" borderId="0" xfId="1" applyNumberFormat="1" applyFont="1" applyBorder="1" applyAlignment="1">
      <alignment horizontal="center" vertical="center" wrapText="1"/>
    </xf>
    <xf numFmtId="44" fontId="0" fillId="0" borderId="0" xfId="2" applyFont="1" applyFill="1" applyBorder="1" applyAlignment="1" applyProtection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167" fontId="2" fillId="2" borderId="4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14" fillId="0" borderId="0" xfId="3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quotePrefix="1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7" fillId="0" borderId="0" xfId="3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66" fontId="16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165" fontId="6" fillId="0" borderId="0" xfId="0" applyNumberFormat="1" applyFont="1" applyBorder="1" applyAlignment="1" applyProtection="1">
      <alignment horizontal="center" vertical="center" wrapText="1"/>
      <protection hidden="1"/>
    </xf>
    <xf numFmtId="165" fontId="6" fillId="0" borderId="0" xfId="0" applyNumberFormat="1" applyFont="1" applyBorder="1" applyAlignment="1">
      <alignment horizontal="center" vertical="center" wrapText="1"/>
    </xf>
    <xf numFmtId="167" fontId="5" fillId="0" borderId="7" xfId="0" applyNumberFormat="1" applyFont="1" applyBorder="1" applyAlignment="1">
      <alignment horizontal="center" vertical="center" wrapText="1"/>
    </xf>
    <xf numFmtId="4" fontId="4" fillId="3" borderId="7" xfId="1" applyNumberFormat="1" applyFont="1" applyFill="1" applyBorder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8" fillId="0" borderId="0" xfId="3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left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66" fontId="19" fillId="0" borderId="1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vertical="center" wrapText="1"/>
    </xf>
    <xf numFmtId="165" fontId="7" fillId="0" borderId="1" xfId="0" applyNumberFormat="1" applyFont="1" applyBorder="1" applyAlignment="1" applyProtection="1">
      <alignment horizontal="center" vertical="center" wrapText="1"/>
      <protection hidden="1"/>
    </xf>
    <xf numFmtId="165" fontId="7" fillId="0" borderId="1" xfId="0" applyNumberFormat="1" applyFont="1" applyBorder="1" applyAlignment="1">
      <alignment horizontal="center" vertical="center" wrapText="1"/>
    </xf>
    <xf numFmtId="167" fontId="7" fillId="0" borderId="1" xfId="1" applyNumberFormat="1" applyFont="1" applyFill="1" applyBorder="1" applyAlignment="1">
      <alignment horizontal="center" vertical="center" wrapText="1"/>
    </xf>
  </cellXfs>
  <cellStyles count="4">
    <cellStyle name="Hiperlink" xfId="3" builtinId="8"/>
    <cellStyle name="Moeda" xfId="2" builtinId="4"/>
    <cellStyle name="Normal" xfId="0" builtinId="0"/>
    <cellStyle name="Vírgula" xfId="1" builtinId="3"/>
  </cellStyles>
  <dxfs count="7"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52509</xdr:colOff>
      <xdr:row>0</xdr:row>
      <xdr:rowOff>15002</xdr:rowOff>
    </xdr:from>
    <xdr:to>
      <xdr:col>2</xdr:col>
      <xdr:colOff>313490</xdr:colOff>
      <xdr:row>1</xdr:row>
      <xdr:rowOff>102485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60158" y="15002"/>
          <a:ext cx="4476673" cy="800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0</xdr:rowOff>
    </xdr:from>
    <xdr:to>
      <xdr:col>0</xdr:col>
      <xdr:colOff>780128</xdr:colOff>
      <xdr:row>0</xdr:row>
      <xdr:rowOff>705147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732503" cy="7051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zoomScale="115" zoomScaleNormal="115" workbookViewId="0">
      <selection activeCell="T12" sqref="T12"/>
    </sheetView>
  </sheetViews>
  <sheetFormatPr defaultColWidth="9.140625" defaultRowHeight="12.75"/>
  <cols>
    <col min="1" max="1" width="13.140625" style="1" customWidth="1"/>
    <col min="2" max="2" width="61.140625" style="1" customWidth="1"/>
    <col min="3" max="3" width="6.7109375" style="1" customWidth="1"/>
    <col min="4" max="4" width="7.140625" style="3" customWidth="1"/>
    <col min="5" max="5" width="10.5703125" style="13" customWidth="1"/>
    <col min="6" max="6" width="14.5703125" style="18" customWidth="1"/>
    <col min="7" max="7" width="10.42578125" hidden="1" customWidth="1"/>
    <col min="8" max="8" width="10.28515625" hidden="1" customWidth="1"/>
    <col min="9" max="15" width="10.28515625" style="2" hidden="1" customWidth="1"/>
    <col min="16" max="16" width="0" style="2" hidden="1" customWidth="1"/>
    <col min="17" max="16384" width="9.140625" style="2"/>
  </cols>
  <sheetData>
    <row r="1" spans="1:16" ht="56.45" customHeight="1">
      <c r="G1" s="32" t="e">
        <f>#REF!</f>
        <v>#REF!</v>
      </c>
      <c r="H1" t="e">
        <f>IF(G1=G6,"ok","")</f>
        <v>#REF!</v>
      </c>
      <c r="I1" s="16"/>
      <c r="M1" s="16"/>
    </row>
    <row r="2" spans="1:16" s="46" customFormat="1" ht="17.850000000000001" customHeight="1">
      <c r="A2" s="90" t="s">
        <v>37</v>
      </c>
      <c r="B2" s="90"/>
      <c r="C2" s="90"/>
      <c r="D2" s="90"/>
      <c r="E2" s="90"/>
      <c r="F2" s="90"/>
      <c r="G2" s="47" t="e">
        <f>SUBTOTAL(109,#REF!)</f>
        <v>#REF!</v>
      </c>
      <c r="H2" s="44" t="e">
        <f>SUM(#REF!)</f>
        <v>#REF!</v>
      </c>
      <c r="I2" s="44" t="e">
        <f>IF(G2=H2,"OK","")</f>
        <v>#REF!</v>
      </c>
      <c r="J2" s="44"/>
      <c r="K2" s="44"/>
      <c r="L2" s="44"/>
      <c r="M2" s="44"/>
    </row>
    <row r="3" spans="1:16" s="12" customFormat="1">
      <c r="A3" s="91" t="str">
        <f>Dados!B1&amp;" - "&amp;Dados!B8</f>
        <v>DISPENSA ELETRÔNICA Nº 076/2025 - MENOR PREÇO POR ITEM</v>
      </c>
      <c r="B3" s="91"/>
      <c r="C3" s="91"/>
      <c r="D3" s="91"/>
      <c r="E3" s="91"/>
      <c r="F3" s="91"/>
      <c r="G3" s="32" t="s">
        <v>28</v>
      </c>
      <c r="H3" s="19">
        <v>1</v>
      </c>
      <c r="I3" s="19">
        <v>2</v>
      </c>
      <c r="J3" s="19">
        <v>3</v>
      </c>
      <c r="K3" s="19">
        <v>4</v>
      </c>
      <c r="L3" s="19">
        <v>5</v>
      </c>
      <c r="M3" s="19">
        <v>6</v>
      </c>
      <c r="N3" s="19">
        <v>7</v>
      </c>
      <c r="O3" s="19">
        <v>8</v>
      </c>
    </row>
    <row r="4" spans="1:16" s="12" customFormat="1">
      <c r="A4" s="91" t="str">
        <f>Dados!B2</f>
        <v>PROCESSO ADMINISTRATIVO N° 5074/2025 de 07/11/2025</v>
      </c>
      <c r="B4" s="91"/>
      <c r="C4" s="91"/>
      <c r="D4" s="91"/>
      <c r="E4" s="91"/>
      <c r="F4" s="91"/>
      <c r="G4" s="32" t="e">
        <f>#REF!</f>
        <v>#REF!</v>
      </c>
      <c r="H4" s="33" t="e">
        <f>#REF!</f>
        <v>#REF!</v>
      </c>
      <c r="I4" s="33" t="e">
        <f>#REF!</f>
        <v>#REF!</v>
      </c>
      <c r="J4" s="33" t="e">
        <f>#REF!</f>
        <v>#REF!</v>
      </c>
      <c r="K4" s="33" t="e">
        <f>#REF!</f>
        <v>#REF!</v>
      </c>
      <c r="L4" s="33" t="e">
        <f>#REF!</f>
        <v>#REF!</v>
      </c>
      <c r="M4" s="33" t="e">
        <f>#REF!</f>
        <v>#REF!</v>
      </c>
      <c r="N4" s="33" t="e">
        <f>#REF!</f>
        <v>#REF!</v>
      </c>
      <c r="O4" s="33" t="e">
        <f>#REF!</f>
        <v>#REF!</v>
      </c>
      <c r="P4" s="33"/>
    </row>
    <row r="5" spans="1:16" s="12" customFormat="1" ht="31.5" customHeight="1">
      <c r="A5" s="92" t="str">
        <f>Dados!B3</f>
        <v>CONTRATAÇÃO DE SERVIÇO DE CONEXÃO À INTERNET DE ALTA VELOCIDADE, COM SUA RESPECTIVA INSTALAÇÃO E HABILITAÇÃO NA SEDE DO IAPS</v>
      </c>
      <c r="B5" s="92"/>
      <c r="C5" s="92"/>
      <c r="D5" s="92"/>
      <c r="E5" s="92"/>
      <c r="F5" s="92"/>
      <c r="G5" s="32" t="e">
        <f>SUBTOTAL(109,#REF!)/2</f>
        <v>#REF!</v>
      </c>
      <c r="H5" s="32" t="e">
        <f>SUBTOTAL(109,#REF!)/2</f>
        <v>#REF!</v>
      </c>
      <c r="I5" s="32" t="e">
        <f>SUBTOTAL(109,#REF!)/2</f>
        <v>#REF!</v>
      </c>
      <c r="J5" s="32" t="e">
        <f>SUBTOTAL(109,#REF!)/2</f>
        <v>#REF!</v>
      </c>
      <c r="K5" s="32" t="e">
        <f>SUBTOTAL(109,#REF!)/2</f>
        <v>#REF!</v>
      </c>
      <c r="L5" s="32" t="e">
        <f>SUBTOTAL(109,#REF!)/2</f>
        <v>#REF!</v>
      </c>
      <c r="M5" s="32" t="e">
        <f>SUBTOTAL(109,#REF!)/2</f>
        <v>#REF!</v>
      </c>
      <c r="N5" s="32" t="e">
        <f>SUBTOTAL(109,#REF!)/2</f>
        <v>#REF!</v>
      </c>
      <c r="O5" s="32" t="e">
        <f>SUBTOTAL(109,#REF!)/2</f>
        <v>#REF!</v>
      </c>
    </row>
    <row r="6" spans="1:16" s="12" customFormat="1" ht="10.9" customHeight="1">
      <c r="A6" s="86" t="str">
        <f>Dados!B4&amp;" - "&amp;Dados!B6&amp;" - "&amp;Dados!B7</f>
        <v>PERÍODO DE PROPOSTAS: de 15/12/2025 até 18/12/2025 às 08:00hs - Homologação: 18/12/2025 - Previsão Publicação: 19/12/2025</v>
      </c>
      <c r="B6" s="86"/>
      <c r="C6" s="86"/>
      <c r="D6" s="86"/>
      <c r="E6" s="86"/>
      <c r="F6" s="86"/>
      <c r="G6" s="28" t="e">
        <f>IF(G4=G5,"OK","")</f>
        <v>#REF!</v>
      </c>
      <c r="H6" s="28" t="e">
        <f t="shared" ref="H6:O6" si="0">IF(H4=H5,"OK","")</f>
        <v>#REF!</v>
      </c>
      <c r="I6" s="28" t="e">
        <f t="shared" si="0"/>
        <v>#REF!</v>
      </c>
      <c r="J6" s="28" t="e">
        <f t="shared" si="0"/>
        <v>#REF!</v>
      </c>
      <c r="K6" s="28" t="e">
        <f t="shared" si="0"/>
        <v>#REF!</v>
      </c>
      <c r="L6" s="28" t="e">
        <f t="shared" si="0"/>
        <v>#REF!</v>
      </c>
      <c r="M6" s="28" t="e">
        <f t="shared" si="0"/>
        <v>#REF!</v>
      </c>
      <c r="N6" s="28" t="e">
        <f t="shared" si="0"/>
        <v>#REF!</v>
      </c>
      <c r="O6" s="28" t="e">
        <f t="shared" si="0"/>
        <v>#REF!</v>
      </c>
    </row>
    <row r="7" spans="1:16" ht="9" customHeight="1">
      <c r="C7" s="3"/>
      <c r="D7" s="21"/>
      <c r="E7" s="17"/>
      <c r="F7" s="17"/>
      <c r="G7" s="24" t="s">
        <v>24</v>
      </c>
      <c r="H7" s="24" t="s">
        <v>25</v>
      </c>
      <c r="I7" s="20" t="s">
        <v>26</v>
      </c>
      <c r="J7" s="20" t="s">
        <v>27</v>
      </c>
    </row>
    <row r="8" spans="1:16" s="20" customFormat="1" ht="15">
      <c r="A8" s="31">
        <v>1</v>
      </c>
      <c r="B8" s="85" t="str">
        <f>Dados!B18</f>
        <v>IAPS</v>
      </c>
      <c r="C8" s="85"/>
      <c r="D8" s="85"/>
      <c r="E8" s="42"/>
      <c r="F8" s="43"/>
      <c r="G8" s="20">
        <v>2</v>
      </c>
      <c r="H8" s="20">
        <v>1</v>
      </c>
      <c r="I8" s="20">
        <v>1</v>
      </c>
      <c r="J8" s="20">
        <v>1</v>
      </c>
    </row>
    <row r="9" spans="1:16" s="20" customFormat="1" ht="13.7" customHeight="1">
      <c r="A9" s="37" t="s">
        <v>21</v>
      </c>
      <c r="B9" s="86" t="str">
        <f>Dados!B19</f>
        <v xml:space="preserve">102101.04.122.0036 2.081 - 3390.30.00-180200000000 </v>
      </c>
      <c r="C9" s="86"/>
      <c r="D9" s="86"/>
      <c r="E9" s="86"/>
      <c r="F9" s="86"/>
      <c r="G9" s="20">
        <v>2</v>
      </c>
      <c r="H9" s="20">
        <v>1</v>
      </c>
      <c r="I9" s="20">
        <v>1</v>
      </c>
      <c r="J9" s="20">
        <v>1</v>
      </c>
    </row>
    <row r="10" spans="1:16" s="20" customFormat="1">
      <c r="A10" s="30">
        <v>1</v>
      </c>
      <c r="B10" s="87" t="str">
        <f>Dados!B10</f>
        <v>VISIONCAM TELECOMUNICACOES, PROVEDOR, SUPORTE TECNICO E COMERCIO DEINFORMATICA LTDA</v>
      </c>
      <c r="C10" s="87"/>
      <c r="D10" s="87"/>
      <c r="E10" s="87"/>
      <c r="F10" s="87"/>
      <c r="G10" s="20">
        <v>2</v>
      </c>
      <c r="H10" s="20">
        <v>1</v>
      </c>
      <c r="I10" s="20">
        <v>1</v>
      </c>
      <c r="J10" s="20">
        <v>1</v>
      </c>
    </row>
    <row r="11" spans="1:16" s="20" customFormat="1">
      <c r="A11" s="36" t="s">
        <v>7</v>
      </c>
      <c r="B11" s="87" t="str">
        <f>Dados!B11</f>
        <v>02.999.409/0001-99</v>
      </c>
      <c r="C11" s="87"/>
      <c r="D11" s="87"/>
      <c r="E11" s="87"/>
      <c r="F11" s="87"/>
      <c r="G11" s="20">
        <v>2</v>
      </c>
      <c r="H11" s="20">
        <v>1</v>
      </c>
      <c r="I11" s="20">
        <v>1</v>
      </c>
      <c r="J11" s="20">
        <v>1</v>
      </c>
    </row>
    <row r="12" spans="1:16" s="20" customFormat="1">
      <c r="A12" s="36" t="s">
        <v>30</v>
      </c>
      <c r="B12" s="87" t="str">
        <f>Dados!B14</f>
        <v>AV JOAO FAUSTINO LOPES, SN, CAMPINAS, SUMIDOURO - RJ. CEP. 28.637-000</v>
      </c>
      <c r="C12" s="87"/>
      <c r="D12" s="87"/>
      <c r="E12" s="87"/>
      <c r="F12" s="87"/>
      <c r="G12" s="20">
        <v>2</v>
      </c>
      <c r="H12" s="20">
        <v>1</v>
      </c>
      <c r="I12" s="20">
        <v>1</v>
      </c>
      <c r="J12" s="20">
        <v>1</v>
      </c>
    </row>
    <row r="13" spans="1:16" s="20" customFormat="1">
      <c r="A13" s="36" t="s">
        <v>39</v>
      </c>
      <c r="B13" s="88" t="str">
        <f>Dados!B13</f>
        <v>(22) 2524-1550/ (22) 99774-2437/ (22) 99922-8887 - E-mail: welington.ctb@gmail.com</v>
      </c>
      <c r="C13" s="88"/>
      <c r="D13" s="88"/>
      <c r="E13" s="88"/>
      <c r="F13" s="88"/>
    </row>
    <row r="14" spans="1:16" ht="12.95" customHeight="1">
      <c r="A14" s="53" t="s">
        <v>0</v>
      </c>
      <c r="B14" s="57" t="s">
        <v>1</v>
      </c>
      <c r="C14" s="53" t="s">
        <v>2</v>
      </c>
      <c r="D14" s="54" t="s">
        <v>3</v>
      </c>
      <c r="E14" s="55" t="s">
        <v>5</v>
      </c>
      <c r="F14" s="56" t="s">
        <v>6</v>
      </c>
      <c r="G14" s="20">
        <v>2</v>
      </c>
      <c r="H14" s="20">
        <v>1</v>
      </c>
      <c r="I14" s="20">
        <v>1</v>
      </c>
      <c r="J14" s="20">
        <v>1</v>
      </c>
    </row>
    <row r="15" spans="1:16" ht="55.5" customHeight="1">
      <c r="A15" s="93">
        <v>1</v>
      </c>
      <c r="B15" s="94" t="s">
        <v>48</v>
      </c>
      <c r="C15" s="95" t="s">
        <v>49</v>
      </c>
      <c r="D15" s="96">
        <v>12</v>
      </c>
      <c r="E15" s="97">
        <v>597.72</v>
      </c>
      <c r="F15" s="97">
        <f>E15*D15</f>
        <v>7172.64</v>
      </c>
      <c r="G15" s="20">
        <v>2</v>
      </c>
      <c r="H15" s="20">
        <v>1</v>
      </c>
      <c r="I15" s="20">
        <v>1</v>
      </c>
      <c r="J15" s="20">
        <v>1</v>
      </c>
    </row>
    <row r="16" spans="1:16" ht="17.100000000000001" customHeight="1">
      <c r="A16" s="74"/>
      <c r="B16" s="75"/>
      <c r="C16" s="76"/>
      <c r="D16" s="77"/>
      <c r="E16" s="78" t="s">
        <v>44</v>
      </c>
      <c r="F16" s="79">
        <f>SUM(F15:F15)</f>
        <v>7172.64</v>
      </c>
      <c r="G16" s="72"/>
      <c r="H16" s="72"/>
      <c r="I16" s="72"/>
      <c r="J16" s="72"/>
    </row>
    <row r="17" spans="1:22" ht="12.95" customHeight="1">
      <c r="A17" s="74"/>
      <c r="B17" s="75"/>
      <c r="C17" s="76"/>
      <c r="D17" s="77"/>
      <c r="E17" s="80"/>
      <c r="F17" s="80"/>
      <c r="G17" s="73"/>
      <c r="H17" s="73"/>
      <c r="I17" s="73"/>
      <c r="J17" s="73"/>
    </row>
    <row r="18" spans="1:22" ht="7.5" customHeight="1">
      <c r="A18" s="74"/>
      <c r="B18" s="75"/>
      <c r="C18" s="76"/>
      <c r="D18" s="77"/>
      <c r="E18" s="80"/>
      <c r="F18" s="80"/>
      <c r="G18" s="73"/>
      <c r="H18" s="73"/>
      <c r="I18" s="73"/>
      <c r="J18" s="73"/>
    </row>
    <row r="19" spans="1:22" ht="16.350000000000001" customHeight="1">
      <c r="A19" s="89" t="str">
        <f>" - "&amp;Dados!B$25</f>
        <v xml:space="preserve"> - A administração rejeitará, no todo ou em parte, o fornecimento executado em desacordo com os termos do Edital e seus anexos.</v>
      </c>
      <c r="B19" s="89"/>
      <c r="C19" s="89"/>
      <c r="D19" s="89"/>
      <c r="E19" s="89"/>
      <c r="F19" s="89"/>
      <c r="G19" s="20"/>
      <c r="H19" s="24"/>
      <c r="I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ht="29.85" customHeight="1">
      <c r="A20" s="89" t="str">
        <f>" - "&amp;Dados!B$26</f>
        <v xml:space="preserve"> - O pagamento do objeto de que trata a DISPENSA ELETRÔNICA 076/2025, e consequente contrato serão efetuados pela Tesouraria do IAPS nos termos do Art. 7 da Instrução Normativa SEGES/ME nº 77, de 2022.</v>
      </c>
      <c r="B20" s="89"/>
      <c r="C20" s="89"/>
      <c r="D20" s="89"/>
      <c r="E20" s="89"/>
      <c r="F20" s="89"/>
      <c r="G20" s="20"/>
      <c r="H20" s="24"/>
      <c r="I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1:22" ht="12.75" customHeight="1">
      <c r="A21" s="89" t="str">
        <f>" - "&amp;Dados!B$27</f>
        <v xml:space="preserve"> - Proposta válida por 60 (sessenta) dias</v>
      </c>
      <c r="B21" s="89"/>
      <c r="C21" s="89"/>
      <c r="D21" s="89"/>
      <c r="E21" s="89"/>
      <c r="F21" s="89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ht="12.75" customHeight="1">
      <c r="A22" s="89" t="str">
        <f>" - "&amp;Dados!B$28</f>
        <v xml:space="preserve"> - Prazo : 12 meses</v>
      </c>
      <c r="B22" s="89"/>
      <c r="C22" s="89"/>
      <c r="D22" s="89"/>
      <c r="E22" s="89"/>
      <c r="F22" s="89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ht="12.7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>
      <c r="A24" s="48"/>
      <c r="B24" s="46"/>
      <c r="C24" s="49"/>
      <c r="D24" s="50"/>
      <c r="E24" s="51"/>
    </row>
    <row r="25" spans="1:22">
      <c r="A25" s="84" t="s">
        <v>42</v>
      </c>
      <c r="B25" s="84"/>
      <c r="C25" s="84"/>
      <c r="D25" s="84"/>
      <c r="E25" s="84"/>
    </row>
    <row r="26" spans="1:22">
      <c r="A26" s="84" t="s">
        <v>38</v>
      </c>
      <c r="B26" s="84"/>
      <c r="C26" s="84"/>
      <c r="D26" s="84"/>
      <c r="E26" s="84"/>
    </row>
    <row r="27" spans="1:22">
      <c r="A27" s="84"/>
      <c r="B27" s="84"/>
      <c r="C27" s="84"/>
      <c r="D27" s="84"/>
      <c r="E27" s="84"/>
    </row>
  </sheetData>
  <autoFilter ref="A7:J22"/>
  <mergeCells count="18">
    <mergeCell ref="A2:F2"/>
    <mergeCell ref="A3:F3"/>
    <mergeCell ref="A4:F4"/>
    <mergeCell ref="A5:F5"/>
    <mergeCell ref="A6:F6"/>
    <mergeCell ref="A26:E26"/>
    <mergeCell ref="A27:E27"/>
    <mergeCell ref="A25:E25"/>
    <mergeCell ref="B8:D8"/>
    <mergeCell ref="B9:F9"/>
    <mergeCell ref="B10:F10"/>
    <mergeCell ref="B11:F11"/>
    <mergeCell ref="B12:F12"/>
    <mergeCell ref="B13:F13"/>
    <mergeCell ref="A19:F19"/>
    <mergeCell ref="A20:F20"/>
    <mergeCell ref="A21:F21"/>
    <mergeCell ref="A22:F22"/>
  </mergeCells>
  <conditionalFormatting sqref="C15:C18">
    <cfRule type="expression" priority="120" stopIfTrue="1">
      <formula>$A15</formula>
    </cfRule>
  </conditionalFormatting>
  <conditionalFormatting sqref="F15">
    <cfRule type="expression" dxfId="6" priority="174" stopIfTrue="1">
      <formula>IF(#REF!="OK",IF(#REF!=1,TRUE(),FALSE()),FALSE())</formula>
    </cfRule>
    <cfRule type="expression" dxfId="5" priority="174" stopIfTrue="1">
      <formula>IF(#REF!="Empate",IF(#REF!=2,TRUE(),FALSE()),FALSE())</formula>
    </cfRule>
    <cfRule type="expression" dxfId="4" priority="174" stopIfTrue="1">
      <formula>IF(#REF!="Empate",IF(#REF!=1,TRUE(),FALSE()),FALSE())</formula>
    </cfRule>
  </conditionalFormatting>
  <conditionalFormatting sqref="G6:O6">
    <cfRule type="expression" dxfId="3" priority="192" stopIfTrue="1">
      <formula>IF(#REF!="Empate",IF(#REF!=1,TRUE(),FALSE()),FALSE())</formula>
    </cfRule>
    <cfRule type="expression" dxfId="2" priority="193" stopIfTrue="1">
      <formula>IF(#REF!="&gt;",FALSE(),IF(#REF!&gt;0,TRUE(),FALSE()))</formula>
    </cfRule>
    <cfRule type="expression" dxfId="1" priority="194" stopIfTrue="1">
      <formula>IF(#REF!="&gt;",TRUE(),FALSE())</formula>
    </cfRule>
  </conditionalFormatting>
  <conditionalFormatting sqref="E15">
    <cfRule type="expression" dxfId="0" priority="17" stopIfTrue="1">
      <formula>IF(#REF!="OK",IF(#REF!=1,TRUE(),FALSE()),FALSE())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horizontalDpi="300" verticalDpi="300" r:id="rId1"/>
  <headerFooter alignWithMargins="0">
    <oddHeader>&amp;R&amp;"Arial,Negrito"&amp;6Página &amp;P de &amp;N.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AE30"/>
  <sheetViews>
    <sheetView tabSelected="1" workbookViewId="0">
      <selection activeCell="B14" sqref="B14"/>
    </sheetView>
  </sheetViews>
  <sheetFormatPr defaultRowHeight="12.75"/>
  <cols>
    <col min="1" max="1" width="14.42578125" customWidth="1"/>
    <col min="2" max="2" width="52.28515625" style="4" customWidth="1"/>
    <col min="3" max="3" width="38.42578125" style="4" customWidth="1"/>
    <col min="4" max="4" width="24" style="4" customWidth="1"/>
    <col min="5" max="5" width="18.5703125" style="4" customWidth="1"/>
    <col min="6" max="8" width="17" style="4" customWidth="1"/>
    <col min="9" max="17" width="17" customWidth="1"/>
  </cols>
  <sheetData>
    <row r="1" spans="1:18">
      <c r="A1" s="25" t="s">
        <v>10</v>
      </c>
      <c r="B1" s="44" t="s">
        <v>46</v>
      </c>
    </row>
    <row r="2" spans="1:18">
      <c r="A2" s="25" t="s">
        <v>11</v>
      </c>
      <c r="B2" s="44" t="s">
        <v>47</v>
      </c>
    </row>
    <row r="3" spans="1:18">
      <c r="A3" s="25" t="s">
        <v>12</v>
      </c>
      <c r="B3" s="44" t="s">
        <v>51</v>
      </c>
      <c r="C3" s="59"/>
    </row>
    <row r="4" spans="1:18">
      <c r="A4" s="25" t="s">
        <v>13</v>
      </c>
      <c r="B4" s="44" t="s">
        <v>52</v>
      </c>
      <c r="C4" s="59"/>
      <c r="D4" s="60"/>
    </row>
    <row r="5" spans="1:18">
      <c r="A5" s="25"/>
      <c r="B5" s="44" t="s">
        <v>53</v>
      </c>
      <c r="C5" s="59"/>
      <c r="D5" s="60"/>
    </row>
    <row r="6" spans="1:18">
      <c r="A6" s="25" t="s">
        <v>19</v>
      </c>
      <c r="B6" s="69" t="s">
        <v>54</v>
      </c>
      <c r="C6" s="58"/>
      <c r="D6" s="60"/>
    </row>
    <row r="7" spans="1:18">
      <c r="A7" s="25" t="s">
        <v>22</v>
      </c>
      <c r="B7" s="70" t="s">
        <v>55</v>
      </c>
      <c r="C7" s="61"/>
      <c r="D7" s="60"/>
    </row>
    <row r="8" spans="1:18">
      <c r="A8" s="25" t="s">
        <v>14</v>
      </c>
      <c r="B8" s="69" t="s">
        <v>45</v>
      </c>
      <c r="C8" s="59"/>
      <c r="D8" s="60"/>
    </row>
    <row r="9" spans="1:18">
      <c r="A9" s="26" t="s">
        <v>23</v>
      </c>
      <c r="B9" s="52">
        <v>7172.64</v>
      </c>
      <c r="D9" s="60"/>
      <c r="J9" s="8"/>
    </row>
    <row r="10" spans="1:18" s="5" customFormat="1">
      <c r="A10" s="6" t="s">
        <v>4</v>
      </c>
      <c r="B10" s="24" t="s">
        <v>58</v>
      </c>
      <c r="C10" s="81"/>
      <c r="D10" s="39"/>
      <c r="E10" s="39"/>
      <c r="F10" s="39"/>
      <c r="G10" s="62"/>
      <c r="H10" s="62"/>
      <c r="I10" s="34"/>
      <c r="J10" s="39"/>
      <c r="K10" s="39"/>
      <c r="L10" s="39"/>
      <c r="M10" s="39"/>
      <c r="N10" s="39"/>
      <c r="O10" s="34"/>
      <c r="P10" s="39"/>
      <c r="Q10" s="39"/>
      <c r="R10" s="39"/>
    </row>
    <row r="11" spans="1:18">
      <c r="A11" s="7" t="s">
        <v>7</v>
      </c>
      <c r="B11" s="24" t="s">
        <v>59</v>
      </c>
      <c r="C11" s="81"/>
      <c r="D11" s="39"/>
      <c r="E11" s="39"/>
      <c r="F11" s="39"/>
      <c r="G11" s="62"/>
      <c r="H11" s="62"/>
      <c r="I11" s="34"/>
      <c r="J11" s="39"/>
      <c r="K11" s="40"/>
      <c r="L11" s="40"/>
      <c r="M11" s="39"/>
      <c r="N11" s="39"/>
      <c r="O11" s="34"/>
      <c r="P11" s="39"/>
      <c r="Q11" s="39"/>
      <c r="R11" s="39"/>
    </row>
    <row r="12" spans="1:18" s="11" customFormat="1">
      <c r="A12" s="10" t="s">
        <v>8</v>
      </c>
      <c r="B12" s="24"/>
      <c r="C12" s="82"/>
      <c r="D12" s="71"/>
      <c r="E12" s="71"/>
      <c r="F12" s="71"/>
      <c r="G12" s="63"/>
      <c r="H12" s="63"/>
      <c r="I12" s="41"/>
      <c r="J12" s="41"/>
      <c r="K12" s="34"/>
      <c r="L12" s="34"/>
      <c r="M12" s="41"/>
      <c r="N12" s="41"/>
      <c r="O12" s="34"/>
      <c r="P12" s="34"/>
      <c r="Q12" s="34"/>
      <c r="R12" s="41"/>
    </row>
    <row r="13" spans="1:18" ht="24">
      <c r="A13" s="7" t="s">
        <v>40</v>
      </c>
      <c r="B13" s="83" t="s">
        <v>61</v>
      </c>
      <c r="C13" s="81"/>
      <c r="D13" s="39"/>
      <c r="E13" s="39"/>
      <c r="F13" s="39"/>
      <c r="G13" s="62"/>
      <c r="H13" s="62"/>
      <c r="I13" s="34"/>
      <c r="J13" s="39"/>
      <c r="K13" s="34"/>
      <c r="L13" s="34"/>
      <c r="M13" s="34"/>
      <c r="N13" s="34"/>
      <c r="O13" s="34"/>
      <c r="P13" s="34"/>
      <c r="Q13" s="34"/>
      <c r="R13" s="39"/>
    </row>
    <row r="14" spans="1:18">
      <c r="A14" s="7" t="s">
        <v>41</v>
      </c>
      <c r="B14" s="24" t="s">
        <v>60</v>
      </c>
      <c r="C14" s="81"/>
      <c r="D14" s="39"/>
      <c r="E14" s="39"/>
      <c r="F14" s="39"/>
      <c r="G14" s="62"/>
      <c r="H14" s="62"/>
      <c r="I14" s="34"/>
      <c r="J14" s="39"/>
      <c r="K14" s="34"/>
      <c r="L14" s="34"/>
      <c r="M14" s="34"/>
      <c r="N14" s="34"/>
      <c r="O14" s="34"/>
      <c r="P14" s="34"/>
      <c r="Q14" s="34"/>
      <c r="R14" s="39"/>
    </row>
    <row r="15" spans="1:18">
      <c r="A15" s="7" t="s">
        <v>31</v>
      </c>
      <c r="B15" s="48"/>
      <c r="C15" s="62"/>
      <c r="D15" s="62"/>
      <c r="E15" s="62"/>
      <c r="F15" s="62"/>
      <c r="G15" s="62"/>
      <c r="H15" s="62"/>
      <c r="I15" s="34"/>
      <c r="J15" s="39"/>
      <c r="K15" s="34"/>
      <c r="L15" s="34"/>
      <c r="M15" s="34"/>
      <c r="N15" s="34"/>
      <c r="O15" s="34"/>
      <c r="P15" s="34"/>
      <c r="Q15" s="34"/>
      <c r="R15" s="39"/>
    </row>
    <row r="16" spans="1:18">
      <c r="A16" s="7" t="s">
        <v>32</v>
      </c>
      <c r="B16" s="58"/>
      <c r="C16" s="62"/>
      <c r="D16" s="62"/>
      <c r="E16" s="62"/>
      <c r="F16" s="62"/>
      <c r="G16" s="62"/>
      <c r="H16" s="62"/>
      <c r="I16" s="34"/>
      <c r="J16" s="39"/>
      <c r="K16" s="39"/>
      <c r="L16" s="39"/>
      <c r="M16" s="34"/>
      <c r="N16" s="34"/>
      <c r="O16" s="34"/>
      <c r="P16" s="34"/>
      <c r="Q16" s="34"/>
      <c r="R16" s="39"/>
    </row>
    <row r="17" spans="1:31">
      <c r="A17" s="38" t="s">
        <v>33</v>
      </c>
      <c r="B17" s="23"/>
      <c r="C17" s="64"/>
      <c r="D17" s="64"/>
      <c r="E17" s="64"/>
      <c r="F17" s="65"/>
      <c r="G17" s="64"/>
      <c r="H17" s="66"/>
      <c r="I17" s="29"/>
      <c r="J17" s="29"/>
      <c r="K17" s="15"/>
      <c r="L17" s="15"/>
      <c r="M17" s="29"/>
      <c r="N17" s="29"/>
      <c r="R17" s="29"/>
    </row>
    <row r="18" spans="1:31">
      <c r="A18" s="27" t="s">
        <v>9</v>
      </c>
      <c r="B18" s="23" t="s">
        <v>43</v>
      </c>
      <c r="C18" s="8"/>
      <c r="D18" s="8"/>
      <c r="E18" s="8"/>
      <c r="F18" s="48"/>
      <c r="G18" s="48"/>
      <c r="H18" s="48"/>
      <c r="I18" s="23"/>
      <c r="J18" s="23"/>
      <c r="K18" s="15"/>
      <c r="L18" s="15"/>
      <c r="M18" s="15"/>
      <c r="N18" s="15"/>
    </row>
    <row r="19" spans="1:31">
      <c r="A19" s="27" t="s">
        <v>20</v>
      </c>
      <c r="B19" s="46" t="s">
        <v>50</v>
      </c>
      <c r="C19" s="48"/>
      <c r="D19" s="48"/>
      <c r="E19" s="48"/>
      <c r="F19" s="48"/>
      <c r="G19" s="48"/>
      <c r="H19" s="48"/>
      <c r="I19" s="23"/>
      <c r="J19" s="23"/>
      <c r="K19" s="23"/>
      <c r="L19" s="22"/>
      <c r="M19" s="22"/>
      <c r="N19" s="22"/>
      <c r="O19" s="9"/>
    </row>
    <row r="20" spans="1:31" s="19" customFormat="1" ht="11.25">
      <c r="B20" s="62">
        <v>1</v>
      </c>
      <c r="C20" s="67">
        <v>2</v>
      </c>
      <c r="D20" s="62">
        <v>3</v>
      </c>
      <c r="E20" s="67">
        <v>4</v>
      </c>
      <c r="F20" s="67">
        <v>5</v>
      </c>
      <c r="G20" s="67">
        <v>6</v>
      </c>
      <c r="H20" s="67">
        <v>7</v>
      </c>
      <c r="I20" s="19">
        <v>8</v>
      </c>
      <c r="J20" s="19">
        <v>9</v>
      </c>
      <c r="K20" s="19">
        <v>10</v>
      </c>
      <c r="L20" s="19">
        <v>11</v>
      </c>
      <c r="M20" s="19">
        <v>12</v>
      </c>
      <c r="N20" s="19">
        <v>13</v>
      </c>
      <c r="O20" s="19">
        <v>14</v>
      </c>
      <c r="P20" s="19">
        <v>15</v>
      </c>
      <c r="Q20" s="19">
        <v>16</v>
      </c>
      <c r="R20" s="19">
        <v>17</v>
      </c>
      <c r="S20" s="19">
        <v>18</v>
      </c>
      <c r="T20" s="19">
        <v>19</v>
      </c>
      <c r="U20" s="19">
        <v>20</v>
      </c>
      <c r="V20" s="19">
        <v>21</v>
      </c>
      <c r="W20" s="19">
        <v>22</v>
      </c>
      <c r="X20" s="19">
        <v>23</v>
      </c>
      <c r="Y20" s="19">
        <v>24</v>
      </c>
      <c r="Z20" s="19">
        <v>25</v>
      </c>
      <c r="AA20" s="19">
        <v>26</v>
      </c>
      <c r="AB20" s="19">
        <v>27</v>
      </c>
      <c r="AC20" s="19">
        <v>28</v>
      </c>
      <c r="AD20" s="19">
        <v>29</v>
      </c>
      <c r="AE20" s="19">
        <v>30</v>
      </c>
    </row>
    <row r="21" spans="1:31">
      <c r="B21" s="8"/>
    </row>
    <row r="22" spans="1:31">
      <c r="B22" s="48"/>
    </row>
    <row r="23" spans="1:31" ht="25.5">
      <c r="A23" s="45" t="s">
        <v>35</v>
      </c>
      <c r="B23" s="8"/>
    </row>
    <row r="24" spans="1:31">
      <c r="A24" s="14" t="s">
        <v>15</v>
      </c>
      <c r="B24" s="48"/>
      <c r="C24" s="60"/>
      <c r="D24" s="60"/>
      <c r="E24" s="60"/>
      <c r="F24" s="60"/>
      <c r="G24" s="60"/>
      <c r="H24" s="60"/>
      <c r="I24" s="34"/>
      <c r="J24" s="34"/>
      <c r="K24" s="34"/>
      <c r="L24" s="34"/>
    </row>
    <row r="25" spans="1:31" ht="38.25">
      <c r="A25" s="14" t="s">
        <v>16</v>
      </c>
      <c r="B25" s="8" t="s">
        <v>36</v>
      </c>
      <c r="C25" s="68"/>
      <c r="D25" s="60"/>
      <c r="E25" s="60"/>
      <c r="F25" s="60"/>
      <c r="G25" s="60"/>
      <c r="H25" s="60"/>
      <c r="I25" s="34"/>
      <c r="J25" s="34"/>
      <c r="K25" s="34"/>
      <c r="L25" s="35"/>
    </row>
    <row r="26" spans="1:31" ht="51">
      <c r="A26" s="14" t="s">
        <v>17</v>
      </c>
      <c r="B26" s="48" t="s">
        <v>56</v>
      </c>
      <c r="C26" s="68"/>
      <c r="D26" s="60"/>
      <c r="E26" s="60"/>
      <c r="F26" s="60"/>
      <c r="G26" s="60"/>
      <c r="H26" s="60"/>
      <c r="I26" s="34"/>
      <c r="J26" s="34"/>
      <c r="K26" s="34"/>
      <c r="L26" s="35"/>
    </row>
    <row r="27" spans="1:31" ht="25.5">
      <c r="A27" s="14" t="s">
        <v>18</v>
      </c>
      <c r="B27" s="8" t="s">
        <v>29</v>
      </c>
      <c r="C27" s="68"/>
      <c r="D27" s="60"/>
      <c r="E27" s="60"/>
      <c r="F27" s="60"/>
      <c r="G27" s="60"/>
      <c r="H27" s="60"/>
      <c r="I27" s="34"/>
      <c r="J27" s="34"/>
      <c r="K27" s="34"/>
      <c r="L27" s="35"/>
    </row>
    <row r="28" spans="1:31">
      <c r="A28" s="14" t="s">
        <v>34</v>
      </c>
      <c r="B28" s="48" t="s">
        <v>57</v>
      </c>
      <c r="C28" s="68"/>
      <c r="D28" s="60"/>
      <c r="E28" s="60"/>
      <c r="F28" s="60"/>
      <c r="G28" s="60"/>
      <c r="H28" s="60"/>
      <c r="I28" s="34"/>
      <c r="J28" s="34"/>
      <c r="K28" s="34"/>
      <c r="L28" s="35"/>
    </row>
    <row r="29" spans="1:31">
      <c r="A29" s="5"/>
      <c r="B29" s="48"/>
    </row>
    <row r="30" spans="1:31">
      <c r="A30" s="5"/>
      <c r="B30" s="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Separado</vt:lpstr>
      <vt:lpstr>Dados</vt:lpstr>
      <vt:lpstr>Separado!Titulos_de_impressao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dc:description>- Versão 3.3.5 - Nova Formatação_x000d_
- Versão 3.3.4 - Modificada a formatação de valores "acima" para melhor visualização_x000d_
- Versão 3.3.3 - Resolvido bug em valores "acima"_x000d_
- Versão 3.3.2 - Incluidas as dotações orçamentárias_x000d_
- Versão 3.3.1 - Incluída a data para homologação</dc:description>
  <cp:lastModifiedBy>user</cp:lastModifiedBy>
  <cp:lastPrinted>2025-12-18T17:56:46Z</cp:lastPrinted>
  <dcterms:created xsi:type="dcterms:W3CDTF">1997-01-10T22:22:50Z</dcterms:created>
  <dcterms:modified xsi:type="dcterms:W3CDTF">2025-12-18T18:06:26Z</dcterms:modified>
</cp:coreProperties>
</file>